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510" windowWidth="16065" windowHeight="844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<sst xmlns="http://schemas.openxmlformats.org/spreadsheetml/2006/main" count="29" uniqueCount="29">
  <si>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　 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</si>
  <si>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</si>
  <si>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</si>
  <si>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</si>
  <si>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</si>
  <si>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</si>
  <si>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</si>
  <si>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</si>
  <si>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</si>
  <si>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</si>
  <si>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</si>
  <si>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</si>
  <si>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 xml:space="preserve"> </t>
  </si>
  <si>
    <t>春分の日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</si>
  <si>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</si>
  <si>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</si>
  <si>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</si>
  <si>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</si>
  <si>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</si>
  <si>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</si>
  <si>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</si>
  <si>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</si>
  <si>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</si>
  <si>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</si>
  <si>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</si>
  <si>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</si>
  <si>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</si>
  <si>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氏名 記入</t>
  </si>
  <si>
    <t>年次有給休暇残日数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</si>
</sst>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sz val="12"/>
      <color indexed="10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46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41" fontId="5" fillId="3" borderId="18" xfId="0" applyNumberFormat="1" applyFont="1" applyFill="1" applyBorder="1" applyAlignment="1">
      <alignment/>
    </xf>
    <xf numFmtId="41" fontId="5" fillId="3" borderId="2" xfId="0" applyNumberFormat="1" applyFont="1" applyFill="1" applyBorder="1" applyAlignment="1">
      <alignment/>
    </xf>
    <xf numFmtId="0" fontId="5" fillId="3" borderId="19" xfId="0" applyNumberFormat="1" applyFont="1" applyFill="1" applyBorder="1" applyAlignment="1">
      <alignment/>
    </xf>
    <xf numFmtId="0" fontId="5" fillId="3" borderId="20" xfId="0" applyNumberFormat="1" applyFont="1" applyFill="1" applyBorder="1" applyAlignment="1">
      <alignment/>
    </xf>
    <xf numFmtId="0" fontId="5" fillId="3" borderId="21" xfId="0" applyNumberFormat="1" applyFont="1" applyFill="1" applyBorder="1" applyAlignment="1">
      <alignment/>
    </xf>
    <xf numFmtId="20" fontId="5" fillId="3" borderId="18" xfId="0" applyNumberFormat="1" applyFont="1" applyFill="1" applyBorder="1" applyAlignment="1" applyProtection="1">
      <alignment/>
      <protection locked="0"/>
    </xf>
    <xf numFmtId="2" fontId="5" fillId="3" borderId="18" xfId="0" applyNumberFormat="1" applyFont="1" applyFill="1" applyBorder="1" applyAlignment="1" applyProtection="1">
      <alignment/>
      <protection locked="0"/>
    </xf>
    <xf numFmtId="0" fontId="5" fillId="3" borderId="22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41" fontId="5" fillId="3" borderId="18" xfId="0" applyNumberFormat="1" applyFont="1" applyFill="1" applyBorder="1" applyAlignment="1" applyProtection="1">
      <alignment/>
      <protection locked="0"/>
    </xf>
    <xf numFmtId="41" fontId="5" fillId="3" borderId="23" xfId="0" applyNumberFormat="1" applyFont="1" applyFill="1" applyBorder="1" applyAlignment="1" applyProtection="1">
      <alignment/>
      <protection locked="0"/>
    </xf>
    <xf numFmtId="0" fontId="5" fillId="3" borderId="23" xfId="0" applyNumberFormat="1" applyFont="1" applyFill="1" applyBorder="1" applyAlignment="1" applyProtection="1">
      <alignment/>
      <protection locked="0"/>
    </xf>
    <xf numFmtId="42" fontId="5" fillId="3" borderId="24" xfId="0" applyNumberFormat="1" applyFont="1" applyFill="1" applyBorder="1" applyAlignment="1" applyProtection="1">
      <alignment/>
      <protection/>
    </xf>
    <xf numFmtId="42" fontId="5" fillId="3" borderId="25" xfId="0" applyNumberFormat="1" applyFont="1" applyFill="1" applyBorder="1" applyAlignment="1" applyProtection="1">
      <alignment/>
      <protection/>
    </xf>
    <xf numFmtId="0" fontId="5" fillId="3" borderId="26" xfId="0" applyNumberFormat="1" applyFont="1" applyFill="1" applyBorder="1" applyAlignment="1" applyProtection="1">
      <alignment/>
      <protection/>
    </xf>
    <xf numFmtId="0" fontId="5" fillId="3" borderId="27" xfId="0" applyNumberFormat="1" applyFont="1" applyFill="1" applyBorder="1" applyAlignment="1" applyProtection="1">
      <alignment/>
      <protection/>
    </xf>
    <xf numFmtId="2" fontId="5" fillId="3" borderId="25" xfId="0" applyNumberFormat="1" applyFont="1" applyFill="1" applyBorder="1" applyAlignment="1" applyProtection="1">
      <alignment/>
      <protection/>
    </xf>
    <xf numFmtId="2" fontId="5" fillId="3" borderId="28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7" fillId="0" borderId="29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left"/>
    </xf>
    <xf numFmtId="0" fontId="7" fillId="0" borderId="32" xfId="0" applyNumberFormat="1" applyFont="1" applyFill="1" applyBorder="1" applyAlignment="1">
      <alignment horizontal="left"/>
    </xf>
    <xf numFmtId="181" fontId="8" fillId="2" borderId="0" xfId="0" applyNumberFormat="1" applyFont="1" applyFill="1" applyAlignment="1" applyProtection="1">
      <alignment horizontal="left" vertical="center"/>
      <protection locked="0"/>
    </xf>
    <xf numFmtId="20" fontId="0" fillId="0" borderId="0" xfId="0" applyNumberFormat="1" applyAlignment="1">
      <alignment/>
    </xf>
    <xf numFmtId="41" fontId="9" fillId="3" borderId="18" xfId="0" applyNumberFormat="1" applyFont="1" applyFill="1" applyBorder="1" applyAlignment="1">
      <alignment/>
    </xf>
    <xf numFmtId="41" fontId="9" fillId="3" borderId="2" xfId="0" applyNumberFormat="1" applyFont="1" applyFill="1" applyBorder="1" applyAlignment="1">
      <alignment/>
    </xf>
    <xf numFmtId="41" fontId="9" fillId="3" borderId="23" xfId="0" applyNumberFormat="1" applyFont="1" applyFill="1" applyBorder="1" applyAlignment="1">
      <alignment/>
    </xf>
    <xf numFmtId="41" fontId="0" fillId="3" borderId="2" xfId="0" applyNumberFormat="1" applyFont="1" applyFill="1" applyBorder="1" applyAlignment="1">
      <alignment/>
    </xf>
    <xf numFmtId="41" fontId="0" fillId="3" borderId="18" xfId="0" applyNumberFormat="1" applyFont="1" applyFill="1" applyBorder="1" applyAlignment="1">
      <alignment/>
    </xf>
    <xf numFmtId="0" fontId="7" fillId="0" borderId="32" xfId="0" applyNumberFormat="1" applyFont="1" applyFill="1" applyBorder="1" applyAlignment="1">
      <alignment horizontal="center"/>
    </xf>
    <xf numFmtId="41" fontId="5" fillId="3" borderId="33" xfId="0" applyNumberFormat="1" applyFont="1" applyFill="1" applyBorder="1" applyAlignment="1" applyProtection="1">
      <alignment/>
      <protection locked="0"/>
    </xf>
    <xf numFmtId="41" fontId="5" fillId="3" borderId="0" xfId="0" applyNumberFormat="1" applyFont="1" applyFill="1" applyBorder="1" applyAlignment="1" applyProtection="1">
      <alignment/>
      <protection locked="0"/>
    </xf>
    <xf numFmtId="41" fontId="11" fillId="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5" fillId="3" borderId="28" xfId="0" applyNumberFormat="1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6" sqref="H36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" style="0" customWidth="1"/>
    <col min="11" max="11" width="3.59765625" style="0" customWidth="1"/>
  </cols>
  <sheetData>
    <row r="1" spans="3:7" ht="22.5" customHeight="1">
      <c r="C1" s="1"/>
      <c r="D1" s="41" t="s">
        <v>0</v>
      </c>
      <c r="E1" s="42">
        <v>42430</v>
      </c>
      <c r="F1" s="21">
        <f>E1</f>
        <v>42430</v>
      </c>
      <c r="G1" s="22" t="s">
        <v>1</v>
      </c>
    </row>
    <row r="2" ht="22.5" customHeight="1" thickBot="1">
      <c r="I2" s="48" t="s">
        <v>27</v>
      </c>
    </row>
    <row r="3" spans="1:11" ht="22.5" customHeight="1">
      <c r="A3" s="43" t="s">
        <v>2</v>
      </c>
      <c r="B3" s="44" t="s">
        <v>3</v>
      </c>
      <c r="C3" s="45" t="s">
        <v>4</v>
      </c>
      <c r="D3" s="46" t="s">
        <v>5</v>
      </c>
      <c r="E3" s="46" t="s">
        <v>6</v>
      </c>
      <c r="F3" s="46" t="s">
        <v>7</v>
      </c>
      <c r="G3" s="47" t="s">
        <v>8</v>
      </c>
      <c r="H3" s="44" t="s">
        <v>9</v>
      </c>
      <c r="I3" s="45" t="s">
        <v>10</v>
      </c>
      <c r="J3" s="55" t="s">
        <v>11</v>
      </c>
      <c r="K3" s="60"/>
    </row>
    <row r="4" spans="1:11" ht="22.5" customHeight="1">
      <c r="A4" s="25">
        <v>21</v>
      </c>
      <c r="B4" s="50" t="str">
        <f aca="true" t="shared" si="0" ref="B4:B12">INDEX(weektbl,WEEKDAY(DATE(YEAR(date),MONTH(date)-1,MID(A4,1,2)),1))</f>
        <v>日</v>
      </c>
      <c r="C4" s="32"/>
      <c r="D4" s="28"/>
      <c r="E4" s="28"/>
      <c r="F4" s="29">
        <f>IF(OR(WEEKDAY(DATE(YEAR(date),MONTH(date)-1,MID(A4,1,2)),1)=1,WEEKDAY(DATE(YEAR(date),MONTH(date)-1,MID(A4,1,2)),1)=7)=FALSE,IF(G4="","",IF(G4-7.5&lt;0,-(G4-7.5),0)),"")</f>
      </c>
      <c r="G4" s="29">
        <f>IF(OR(D4=0,E4=0),"",INDEX(TIMETBL,VLOOKUP(D4+TIME(0,14,0),INIDX,2),VLOOKUP(E4,OUTIDX,2)))</f>
      </c>
      <c r="H4" s="29">
        <f>IF(OR(WEEKDAY(DATE(YEAR(date),MONTH(date)-1,MID(A4,1,2)),1)=1,WEEKDAY(DATE(YEAR(date),MONTH(date)-1,MID(A4,1,2)),1)=7)=FALSE,IF(G4="","",IF(G4-7.5&gt;0,G4-7.5,0)),G4)</f>
      </c>
      <c r="I4" s="30"/>
      <c r="J4" s="56"/>
      <c r="K4" s="59"/>
    </row>
    <row r="5" spans="1:11" ht="22.5" customHeight="1">
      <c r="A5" s="26">
        <v>22</v>
      </c>
      <c r="B5" s="53" t="str">
        <f t="shared" si="0"/>
        <v>月</v>
      </c>
      <c r="C5" s="32"/>
      <c r="D5" s="28"/>
      <c r="E5" s="28"/>
      <c r="F5" s="29">
        <f aca="true" t="shared" si="1" ref="F5:F12">IF(OR(WEEKDAY(DATE(YEAR(date),MONTH(date)-1,MID(A5,1,2)),1)=1,WEEKDAY(DATE(YEAR(date),MONTH(date)-1,MID(A5,1,2)),1)=7)=FALSE,IF(G5="","",IF(G5-7.5&lt;0,-(G5-7.5),0)),"")</f>
      </c>
      <c r="G5" s="29">
        <f aca="true" t="shared" si="2" ref="G5:G12">IF(OR(D5=0,E5=0),"",INDEX(TIMETBL,VLOOKUP(D5+TIME(0,14,0),INIDX,2),VLOOKUP(E5,OUTIDX,2)))</f>
      </c>
      <c r="H5" s="29">
        <f aca="true" t="shared" si="3" ref="H5:H12">IF(OR(WEEKDAY(DATE(YEAR(date),MONTH(date)-1,MID(A5,1,2)),1)=1,WEEKDAY(DATE(YEAR(date),MONTH(date)-1,MID(A5,1,2)),1)=7)=FALSE,IF(G5="","",IF(G5-7.5&gt;0,G5-7.5,0)),G5)</f>
      </c>
      <c r="I5" s="31"/>
      <c r="J5" s="57"/>
      <c r="K5" s="59"/>
    </row>
    <row r="6" spans="1:11" ht="22.5" customHeight="1">
      <c r="A6" s="25">
        <v>23</v>
      </c>
      <c r="B6" s="23" t="str">
        <f t="shared" si="0"/>
        <v>火</v>
      </c>
      <c r="C6" s="32"/>
      <c r="D6" s="28"/>
      <c r="E6" s="28"/>
      <c r="F6" s="29">
        <f t="shared" si="1"/>
      </c>
      <c r="G6" s="29">
        <f t="shared" si="2"/>
      </c>
      <c r="H6" s="29">
        <f t="shared" si="3"/>
      </c>
      <c r="I6" s="30"/>
      <c r="J6" s="56"/>
      <c r="K6" s="59"/>
    </row>
    <row r="7" spans="1:11" ht="22.5" customHeight="1">
      <c r="A7" s="26">
        <v>24</v>
      </c>
      <c r="B7" s="24" t="str">
        <f t="shared" si="0"/>
        <v>水</v>
      </c>
      <c r="C7" s="32"/>
      <c r="D7" s="28"/>
      <c r="E7" s="28"/>
      <c r="F7" s="29">
        <f t="shared" si="1"/>
      </c>
      <c r="G7" s="29">
        <f t="shared" si="2"/>
      </c>
      <c r="H7" s="29">
        <f t="shared" si="3"/>
      </c>
      <c r="I7" s="31"/>
      <c r="J7" s="57"/>
      <c r="K7" s="59"/>
    </row>
    <row r="8" spans="1:11" ht="22.5" customHeight="1">
      <c r="A8" s="25">
        <v>25</v>
      </c>
      <c r="B8" s="23" t="str">
        <f t="shared" si="0"/>
        <v>木</v>
      </c>
      <c r="C8" s="32"/>
      <c r="D8" s="28"/>
      <c r="E8" s="28"/>
      <c r="F8" s="29">
        <f t="shared" si="1"/>
      </c>
      <c r="G8" s="29">
        <f t="shared" si="2"/>
      </c>
      <c r="H8" s="29">
        <f t="shared" si="3"/>
      </c>
      <c r="I8" s="30"/>
      <c r="J8" s="56"/>
      <c r="K8" s="59"/>
    </row>
    <row r="9" spans="1:11" ht="22.5" customHeight="1">
      <c r="A9" s="26">
        <v>26</v>
      </c>
      <c r="B9" s="24" t="str">
        <f t="shared" si="0"/>
        <v>金</v>
      </c>
      <c r="C9" s="32"/>
      <c r="D9" s="28"/>
      <c r="E9" s="28"/>
      <c r="F9" s="29">
        <f t="shared" si="1"/>
      </c>
      <c r="G9" s="29">
        <f t="shared" si="2"/>
      </c>
      <c r="H9" s="29">
        <f t="shared" si="3"/>
      </c>
      <c r="I9" s="31"/>
      <c r="J9" s="57"/>
      <c r="K9" s="59"/>
    </row>
    <row r="10" spans="1:11" ht="22.5" customHeight="1">
      <c r="A10" s="25">
        <v>27</v>
      </c>
      <c r="B10" s="50" t="str">
        <f t="shared" si="0"/>
        <v>土</v>
      </c>
      <c r="C10" s="32"/>
      <c r="D10" s="28"/>
      <c r="E10" s="28"/>
      <c r="F10" s="29">
        <f t="shared" si="1"/>
      </c>
      <c r="G10" s="29">
        <f t="shared" si="2"/>
      </c>
      <c r="H10" s="29">
        <f t="shared" si="3"/>
      </c>
      <c r="I10" s="30"/>
      <c r="J10" s="56"/>
      <c r="K10" s="59"/>
    </row>
    <row r="11" spans="1:11" ht="22.5" customHeight="1">
      <c r="A11" s="25">
        <v>28</v>
      </c>
      <c r="B11" s="50" t="str">
        <f t="shared" si="0"/>
        <v>日</v>
      </c>
      <c r="C11" s="32"/>
      <c r="D11" s="28"/>
      <c r="E11" s="28"/>
      <c r="F11" s="29">
        <f t="shared" si="1"/>
      </c>
      <c r="G11" s="29">
        <f t="shared" si="2"/>
      </c>
      <c r="H11" s="29">
        <f t="shared" si="3"/>
      </c>
      <c r="I11" s="30"/>
      <c r="J11" s="56"/>
      <c r="K11" s="59"/>
    </row>
    <row r="12" spans="1:11" ht="22.5" customHeight="1">
      <c r="A12" s="25">
        <v>29</v>
      </c>
      <c r="B12" s="54" t="str">
        <f t="shared" si="0"/>
        <v>月</v>
      </c>
      <c r="C12" s="32"/>
      <c r="D12" s="28"/>
      <c r="E12" s="28"/>
      <c r="F12" s="29">
        <f t="shared" si="1"/>
      </c>
      <c r="G12" s="29">
        <f t="shared" si="2"/>
      </c>
      <c r="H12" s="29">
        <f t="shared" si="3"/>
      </c>
      <c r="I12" s="30"/>
      <c r="J12" s="56"/>
      <c r="K12" s="59"/>
    </row>
    <row r="13" spans="1:11" ht="22.5" customHeight="1">
      <c r="A13" s="26">
        <v>1</v>
      </c>
      <c r="B13" s="24" t="str">
        <f>INDEX(weektbl,WEEKDAY(DATE(YEAR(date),MONTH(date),MID(A13,1,2)),1))</f>
        <v>火</v>
      </c>
      <c r="C13" s="32"/>
      <c r="D13" s="28"/>
      <c r="E13" s="28"/>
      <c r="F13" s="29">
        <f aca="true" t="shared" si="4" ref="F13:F32">IF(OR(WEEKDAY(DATE(YEAR(date),MONTH(date),MID(A13,1,2)),1)=1,WEEKDAY(DATE(YEAR(date),MONTH(date),MID(A13,1,2)),1)=7)=FALSE,IF(G13="","",IF(G13-7.5&lt;0,-(G13-7.5),0)),"")</f>
      </c>
      <c r="G13" s="29">
        <f>IF(OR(D13=0,E13=0),"",INDEX(TIMETBL,VLOOKUP(D13+TIME(0,14,0),INIDX,2),VLOOKUP(E13,OUTIDX,2)))</f>
      </c>
      <c r="H13" s="29">
        <f aca="true" t="shared" si="5" ref="H13:H32">IF(OR(WEEKDAY(DATE(YEAR(date),MONTH(date),MID(A13,1,2)),1)=1,WEEKDAY(DATE(YEAR(date),MONTH(date),MID(A13,1,2)),1)=7)=FALSE,IF(G13="","",IF(G13-7.5&gt;0,G13-7.5,0)),G13)</f>
      </c>
      <c r="I13" s="31"/>
      <c r="J13" s="57"/>
      <c r="K13" s="59"/>
    </row>
    <row r="14" spans="1:11" ht="22.5" customHeight="1">
      <c r="A14" s="25">
        <v>2</v>
      </c>
      <c r="B14" s="23" t="str">
        <f aca="true" t="shared" si="6" ref="B14:B29">INDEX(weektbl,WEEKDAY(DATE(YEAR(date),MONTH(date),MID(A14,1,2)),1))</f>
        <v>水</v>
      </c>
      <c r="C14" s="32"/>
      <c r="D14" s="28"/>
      <c r="E14" s="28"/>
      <c r="F14" s="29">
        <f t="shared" si="4"/>
      </c>
      <c r="G14" s="29">
        <f aca="true" t="shared" si="7" ref="G14:G29">IF(OR(D14=0,E14=0),"",INDEX(TIMETBL,VLOOKUP(D14+TIME(0,14,0),INIDX,2),VLOOKUP(E14,OUTIDX,2)))</f>
      </c>
      <c r="H14" s="29">
        <f t="shared" si="5"/>
      </c>
      <c r="I14" s="30"/>
      <c r="J14" s="56"/>
      <c r="K14" s="59"/>
    </row>
    <row r="15" spans="1:11" ht="22.5" customHeight="1">
      <c r="A15" s="26">
        <v>3</v>
      </c>
      <c r="B15" s="24" t="str">
        <f t="shared" si="6"/>
        <v>木</v>
      </c>
      <c r="C15" s="32"/>
      <c r="D15" s="28"/>
      <c r="E15" s="28"/>
      <c r="F15" s="29">
        <f t="shared" si="4"/>
      </c>
      <c r="G15" s="29">
        <f t="shared" si="7"/>
      </c>
      <c r="H15" s="29">
        <f t="shared" si="5"/>
      </c>
      <c r="I15" s="31"/>
      <c r="J15" s="57"/>
      <c r="K15" s="59"/>
    </row>
    <row r="16" spans="1:11" ht="22.5" customHeight="1">
      <c r="A16" s="25">
        <v>4</v>
      </c>
      <c r="B16" s="23" t="str">
        <f t="shared" si="6"/>
        <v>金</v>
      </c>
      <c r="C16" s="32"/>
      <c r="D16" s="28"/>
      <c r="E16" s="28"/>
      <c r="F16" s="29">
        <f t="shared" si="4"/>
      </c>
      <c r="G16" s="29">
        <f t="shared" si="7"/>
      </c>
      <c r="H16" s="29">
        <f t="shared" si="5"/>
      </c>
      <c r="I16" s="30"/>
      <c r="J16" s="56"/>
      <c r="K16" s="59"/>
    </row>
    <row r="17" spans="1:11" ht="22.5" customHeight="1">
      <c r="A17" s="26">
        <v>5</v>
      </c>
      <c r="B17" s="51" t="str">
        <f t="shared" si="6"/>
        <v>土</v>
      </c>
      <c r="C17" s="32"/>
      <c r="D17" s="28"/>
      <c r="E17" s="28"/>
      <c r="F17" s="29">
        <f t="shared" si="4"/>
      </c>
      <c r="G17" s="29">
        <f t="shared" si="7"/>
      </c>
      <c r="H17" s="29">
        <f t="shared" si="5"/>
      </c>
      <c r="I17" s="31"/>
      <c r="J17" s="57"/>
      <c r="K17" s="59"/>
    </row>
    <row r="18" spans="1:11" ht="22.5" customHeight="1">
      <c r="A18" s="25">
        <v>6</v>
      </c>
      <c r="B18" s="50" t="str">
        <f t="shared" si="6"/>
        <v>日</v>
      </c>
      <c r="C18" s="32"/>
      <c r="D18" s="28"/>
      <c r="E18" s="28"/>
      <c r="F18" s="29">
        <f t="shared" si="4"/>
      </c>
      <c r="G18" s="29">
        <f t="shared" si="7"/>
      </c>
      <c r="H18" s="29">
        <f t="shared" si="5"/>
      </c>
      <c r="I18" s="30"/>
      <c r="J18" s="56"/>
      <c r="K18" s="59"/>
    </row>
    <row r="19" spans="1:11" ht="22.5" customHeight="1">
      <c r="A19" s="26">
        <v>7</v>
      </c>
      <c r="B19" s="53" t="str">
        <f t="shared" si="6"/>
        <v>月</v>
      </c>
      <c r="C19" s="32"/>
      <c r="D19" s="28"/>
      <c r="E19" s="28"/>
      <c r="F19" s="29">
        <f t="shared" si="4"/>
      </c>
      <c r="G19" s="29">
        <f t="shared" si="7"/>
      </c>
      <c r="H19" s="29">
        <f t="shared" si="5"/>
      </c>
      <c r="I19" s="31"/>
      <c r="J19" s="57"/>
      <c r="K19" s="59"/>
    </row>
    <row r="20" spans="1:11" ht="22.5" customHeight="1">
      <c r="A20" s="25">
        <v>8</v>
      </c>
      <c r="B20" s="23" t="str">
        <f t="shared" si="6"/>
        <v>火</v>
      </c>
      <c r="C20" s="32"/>
      <c r="D20" s="28"/>
      <c r="E20" s="28"/>
      <c r="F20" s="29">
        <f t="shared" si="4"/>
      </c>
      <c r="G20" s="29">
        <f t="shared" si="7"/>
      </c>
      <c r="H20" s="29">
        <f t="shared" si="5"/>
      </c>
      <c r="I20" s="30"/>
      <c r="J20" s="56"/>
      <c r="K20" s="59"/>
    </row>
    <row r="21" spans="1:11" ht="22.5" customHeight="1">
      <c r="A21" s="26">
        <v>9</v>
      </c>
      <c r="B21" s="24" t="str">
        <f t="shared" si="6"/>
        <v>水</v>
      </c>
      <c r="C21" s="32"/>
      <c r="D21" s="28"/>
      <c r="E21" s="28"/>
      <c r="F21" s="29">
        <f t="shared" si="4"/>
      </c>
      <c r="G21" s="29">
        <f t="shared" si="7"/>
      </c>
      <c r="H21" s="29">
        <f t="shared" si="5"/>
      </c>
      <c r="I21" s="31"/>
      <c r="J21" s="57"/>
      <c r="K21" s="59"/>
    </row>
    <row r="22" spans="1:11" ht="22.5" customHeight="1">
      <c r="A22" s="25">
        <v>10</v>
      </c>
      <c r="B22" s="23" t="str">
        <f t="shared" si="6"/>
        <v>木</v>
      </c>
      <c r="C22" s="32"/>
      <c r="D22" s="28"/>
      <c r="E22" s="28"/>
      <c r="F22" s="29">
        <f t="shared" si="4"/>
      </c>
      <c r="G22" s="29">
        <f t="shared" si="7"/>
      </c>
      <c r="H22" s="29">
        <f t="shared" si="5"/>
      </c>
      <c r="I22" s="30"/>
      <c r="J22" s="56"/>
      <c r="K22" s="59"/>
    </row>
    <row r="23" spans="1:11" ht="22.5" customHeight="1">
      <c r="A23" s="26">
        <v>11</v>
      </c>
      <c r="B23" s="24" t="str">
        <f t="shared" si="6"/>
        <v>金</v>
      </c>
      <c r="C23" s="32"/>
      <c r="D23" s="28"/>
      <c r="E23" s="28"/>
      <c r="F23" s="29">
        <f t="shared" si="4"/>
      </c>
      <c r="G23" s="29">
        <f t="shared" si="7"/>
      </c>
      <c r="H23" s="29">
        <f t="shared" si="5"/>
      </c>
      <c r="I23" s="31"/>
      <c r="J23" s="57"/>
      <c r="K23" s="59"/>
    </row>
    <row r="24" spans="1:11" ht="22.5" customHeight="1">
      <c r="A24" s="25">
        <v>12</v>
      </c>
      <c r="B24" s="50" t="str">
        <f t="shared" si="6"/>
        <v>土</v>
      </c>
      <c r="C24" s="32"/>
      <c r="D24" s="28"/>
      <c r="E24" s="28"/>
      <c r="F24" s="29">
        <f t="shared" si="4"/>
      </c>
      <c r="G24" s="29">
        <f t="shared" si="7"/>
      </c>
      <c r="H24" s="29">
        <f t="shared" si="5"/>
      </c>
      <c r="I24" s="30"/>
      <c r="J24" s="56"/>
      <c r="K24" s="59"/>
    </row>
    <row r="25" spans="1:11" ht="22.5" customHeight="1">
      <c r="A25" s="26">
        <v>13</v>
      </c>
      <c r="B25" s="51" t="str">
        <f t="shared" si="6"/>
        <v>日</v>
      </c>
      <c r="C25" s="32"/>
      <c r="D25" s="28"/>
      <c r="E25" s="28"/>
      <c r="F25" s="29">
        <f t="shared" si="4"/>
      </c>
      <c r="G25" s="29">
        <f>IF(OR(D25=0,E29=0),"",INDEX(TIMETBL,VLOOKUP(D25+TIME(0,14,0),INIDX,2),VLOOKUP(E29,OUTIDX,2)))</f>
      </c>
      <c r="H25" s="29">
        <f t="shared" si="5"/>
      </c>
      <c r="I25" s="31"/>
      <c r="J25" s="57"/>
      <c r="K25" s="59"/>
    </row>
    <row r="26" spans="1:11" ht="22.5" customHeight="1">
      <c r="A26" s="25">
        <v>14</v>
      </c>
      <c r="B26" s="54" t="str">
        <f t="shared" si="6"/>
        <v>月</v>
      </c>
      <c r="C26" s="32"/>
      <c r="D26" s="28"/>
      <c r="E26" s="28"/>
      <c r="F26" s="29">
        <f t="shared" si="4"/>
      </c>
      <c r="G26" s="29">
        <f t="shared" si="7"/>
      </c>
      <c r="H26" s="29">
        <f t="shared" si="5"/>
      </c>
      <c r="I26" s="30"/>
      <c r="J26" s="56"/>
      <c r="K26" s="59"/>
    </row>
    <row r="27" spans="1:11" ht="22.5" customHeight="1">
      <c r="A27" s="26">
        <v>15</v>
      </c>
      <c r="B27" s="24" t="str">
        <f t="shared" si="6"/>
        <v>火</v>
      </c>
      <c r="C27" s="32"/>
      <c r="D27" s="28"/>
      <c r="E27" s="28"/>
      <c r="F27" s="29">
        <f t="shared" si="4"/>
      </c>
      <c r="G27" s="29">
        <f t="shared" si="7"/>
      </c>
      <c r="H27" s="29">
        <f t="shared" si="5"/>
      </c>
      <c r="I27" s="31"/>
      <c r="J27" s="57"/>
      <c r="K27" s="59"/>
    </row>
    <row r="28" spans="1:11" ht="22.5" customHeight="1">
      <c r="A28" s="25">
        <v>16</v>
      </c>
      <c r="B28" s="23" t="str">
        <f t="shared" si="6"/>
        <v>水</v>
      </c>
      <c r="C28" s="32"/>
      <c r="D28" s="28"/>
      <c r="E28" s="28"/>
      <c r="F28" s="29">
        <f t="shared" si="4"/>
      </c>
      <c r="G28" s="29">
        <f t="shared" si="7"/>
      </c>
      <c r="H28" s="29">
        <f t="shared" si="5"/>
      </c>
      <c r="I28" s="30"/>
      <c r="J28" s="56"/>
      <c r="K28" s="59"/>
    </row>
    <row r="29" spans="1:11" ht="22.5" customHeight="1">
      <c r="A29" s="26">
        <v>17</v>
      </c>
      <c r="B29" s="24" t="str">
        <f t="shared" si="6"/>
        <v>木</v>
      </c>
      <c r="C29" s="32"/>
      <c r="D29" s="28"/>
      <c r="E29" s="28"/>
      <c r="F29" s="29" t="s">
        <v>12</v>
      </c>
      <c r="G29" s="29">
        <f t="shared" si="7"/>
      </c>
      <c r="H29" s="29">
        <f t="shared" si="5"/>
      </c>
      <c r="I29" s="31"/>
      <c r="J29" s="57"/>
      <c r="K29" s="59"/>
    </row>
    <row r="30" spans="1:11" ht="22.5" customHeight="1">
      <c r="A30" s="25">
        <v>18</v>
      </c>
      <c r="B30" s="23" t="str">
        <f>INDEX(weektbl,WEEKDAY(DATE(YEAR(date),MONTH(date),MID(A30,1,2)),1))</f>
        <v>金</v>
      </c>
      <c r="C30" s="32"/>
      <c r="D30" s="28"/>
      <c r="E30" s="28"/>
      <c r="F30" s="29">
        <f t="shared" si="4"/>
      </c>
      <c r="G30" s="29">
        <f>IF(OR(D30=0,E30=0),"",INDEX(TIMETBL,VLOOKUP(D30+TIME(0,14,0),INIDX,2),VLOOKUP(E30,OUTIDX,2)))</f>
      </c>
      <c r="H30" s="29">
        <f t="shared" si="5"/>
      </c>
      <c r="I30" s="30"/>
      <c r="J30" s="56"/>
      <c r="K30" s="59"/>
    </row>
    <row r="31" spans="1:11" ht="22.5" customHeight="1">
      <c r="A31" s="26">
        <v>19</v>
      </c>
      <c r="B31" s="51" t="str">
        <f>INDEX(weektbl,WEEKDAY(DATE(YEAR(date),MONTH(date),MID(A31,1,2)),1))</f>
        <v>土</v>
      </c>
      <c r="C31" s="32"/>
      <c r="D31" s="28"/>
      <c r="E31" s="28"/>
      <c r="F31" s="29">
        <f t="shared" si="4"/>
      </c>
      <c r="G31" s="29">
        <f>IF(OR(D31=0,E31=0),"",INDEX(TIMETBL,VLOOKUP(D31+TIME(0,14,0),INIDX,2),VLOOKUP(E31,OUTIDX,2)))</f>
      </c>
      <c r="H31" s="29">
        <f t="shared" si="5"/>
      </c>
      <c r="I31" s="31"/>
      <c r="J31" s="57"/>
      <c r="K31" s="59"/>
    </row>
    <row r="32" spans="1:11" ht="22.5" customHeight="1" thickBot="1">
      <c r="A32" s="27">
        <v>20</v>
      </c>
      <c r="B32" s="52" t="str">
        <f>INDEX(weektbl,WEEKDAY(DATE(YEAR(date),MONTH(date),MID(A32,1,2)),1))</f>
        <v>日</v>
      </c>
      <c r="C32" s="33"/>
      <c r="D32" s="28"/>
      <c r="E32" s="28"/>
      <c r="F32" s="29">
        <f t="shared" si="4"/>
      </c>
      <c r="G32" s="29">
        <f>IF(OR(D32=0,E32=0),"",INDEX(TIMETBL,VLOOKUP(D32+TIME(0,14,0),INIDX,2),VLOOKUP(E32,OUTIDX,2)))</f>
      </c>
      <c r="H32" s="29">
        <f t="shared" si="5"/>
      </c>
      <c r="I32" s="34"/>
      <c r="J32" s="58" t="s">
        <v>13</v>
      </c>
      <c r="K32" s="62"/>
    </row>
    <row r="33" spans="1:11" ht="22.5" customHeight="1" thickBot="1">
      <c r="A33" s="35" t="s">
        <v>14</v>
      </c>
      <c r="B33" s="36"/>
      <c r="C33" s="37">
        <f>COUNTIF(G4:G32,"&gt;0")</f>
        <v>0</v>
      </c>
      <c r="D33" s="38" t="s">
        <v>15</v>
      </c>
      <c r="E33" s="38"/>
      <c r="F33" s="39">
        <f>SUM(F4:F32)</f>
        <v>0</v>
      </c>
      <c r="G33" s="40">
        <f>SUM(G4:G32)</f>
        <v>0</v>
      </c>
      <c r="H33" s="39">
        <f>SUM(H4:H32)</f>
        <v>0</v>
      </c>
      <c r="I33" s="37"/>
      <c r="J33" s="61" t="s">
        <v>28</v>
      </c>
      <c r="K33" s="63"/>
    </row>
    <row r="38" ht="14.25" customHeight="1"/>
    <row r="42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213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69"/>
  <sheetViews>
    <sheetView workbookViewId="0" topLeftCell="B1">
      <selection activeCell="G21" sqref="G21"/>
    </sheetView>
  </sheetViews>
  <sheetFormatPr defaultColWidth="8.796875" defaultRowHeight="14.25"/>
  <sheetData>
    <row r="1" spans="1:70" ht="13.5">
      <c r="A1" s="12" t="s">
        <v>16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49">
        <v>0.052083333333333336</v>
      </c>
      <c r="AR1" s="49">
        <v>0.0625</v>
      </c>
      <c r="AS1" s="49">
        <v>0.07291666666666667</v>
      </c>
      <c r="AT1" s="49">
        <v>0.08333333333333333</v>
      </c>
      <c r="AU1" s="49">
        <v>0.09375</v>
      </c>
      <c r="AV1" s="49">
        <v>0.10416666666666667</v>
      </c>
      <c r="AW1" s="49">
        <v>0.11458333333333333</v>
      </c>
      <c r="AX1" s="49">
        <v>0.125</v>
      </c>
      <c r="AY1" s="49">
        <v>0.13541666666666666</v>
      </c>
      <c r="AZ1" s="49">
        <v>0.14583333333333334</v>
      </c>
      <c r="BA1" s="49">
        <v>0.15625</v>
      </c>
      <c r="BB1" s="49">
        <v>0.16666666666666666</v>
      </c>
      <c r="BC1" s="49">
        <v>0.17708333333333334</v>
      </c>
      <c r="BD1" s="49">
        <v>0.1875</v>
      </c>
      <c r="BE1" s="49">
        <v>0.19791666666666666</v>
      </c>
      <c r="BF1" s="49">
        <v>0.20833333333333334</v>
      </c>
      <c r="BG1" s="49">
        <v>0.21875</v>
      </c>
      <c r="BH1" s="49">
        <v>0.22916666666666666</v>
      </c>
      <c r="BI1" s="49">
        <v>0.23958333333333334</v>
      </c>
      <c r="BJ1" s="49">
        <v>0.25</v>
      </c>
      <c r="BK1" s="49">
        <v>0.2604166666666667</v>
      </c>
      <c r="BL1" s="49">
        <v>0.2708333333333333</v>
      </c>
      <c r="BM1" s="49">
        <v>0.28125</v>
      </c>
      <c r="BN1" s="49">
        <v>0.2916666666666667</v>
      </c>
      <c r="BO1" s="49">
        <v>0.3020833333333333</v>
      </c>
      <c r="BP1" s="49">
        <v>0.3125</v>
      </c>
      <c r="BQ1" s="49">
        <v>0.3229166666666667</v>
      </c>
      <c r="BR1" s="49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17</v>
      </c>
      <c r="B22" s="6"/>
      <c r="D22" s="5" t="s">
        <v>18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19</v>
      </c>
    </row>
    <row r="63" ht="13.5">
      <c r="A63" s="3" t="s">
        <v>20</v>
      </c>
    </row>
    <row r="64" ht="13.5">
      <c r="A64" s="3" t="s">
        <v>21</v>
      </c>
    </row>
    <row r="65" ht="13.5">
      <c r="A65" s="3" t="s">
        <v>22</v>
      </c>
    </row>
    <row r="66" ht="13.5">
      <c r="A66" s="3" t="s">
        <v>23</v>
      </c>
    </row>
    <row r="67" ht="13.5">
      <c r="A67" s="3" t="s">
        <v>24</v>
      </c>
    </row>
    <row r="68" ht="13.5">
      <c r="A68" s="3" t="s">
        <v>25</v>
      </c>
    </row>
    <row r="69" ht="13.5">
      <c r="A69" s="4" t="s">
        <v>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2000-02-29T06:31:08Z</cp:lastPrinted>
  <dcterms:created xsi:type="dcterms:W3CDTF">1998-04-17T01:29:38Z</dcterms:created>
  <dcterms:modified xsi:type="dcterms:W3CDTF">2015-02-02T07:46:43Z</dcterms:modified>
  <cp:category/>
  <cp:version/>
  <cp:contentType/>
  <cp:contentStatus/>
</cp:coreProperties>
</file>