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<sst xmlns="http://schemas.openxmlformats.org/spreadsheetml/2006/main" count="32" uniqueCount="32">
  <si>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</si>
  <si>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</si>
  <si>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</si>
  <si>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</si>
  <si>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</si>
  <si>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</si>
  <si>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</si>
  <si>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</si>
  <si>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</si>
  <si>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</si>
  <si>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　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</si>
  <si>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</si>
  <si>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</si>
  <si>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</si>
  <si>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</si>
  <si>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</si>
  <si>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</si>
  <si>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</si>
  <si>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</si>
  <si>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</si>
  <si>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</si>
  <si>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</si>
  <si>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</si>
  <si>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</si>
  <si>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</si>
  <si>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</si>
  <si>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勤務表</t>
  </si>
  <si>
    <t xml:space="preserve"> 令和</t>
  </si>
  <si>
    <t>憲法記念日</t>
  </si>
  <si>
    <t>みどりの日</t>
  </si>
  <si>
    <t>こどもの日</t>
  </si>
  <si>
    <t>昭和の日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</si>
</sst>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　&quot;m&quot;月度　　勤務表&quot;"/>
    <numFmt numFmtId="185" formatCode="yyyy&quot;年  　&quot;m&quot;月度　　勤務表&quot;"/>
    <numFmt numFmtId="186" formatCode="yyyy&quot;年   &quot;m&quot;月度　　勤務表&quot;"/>
    <numFmt numFmtId="187" formatCode="&quot;令和　元 年   &quot;m&quot;月度　　勤務表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color indexed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12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" fontId="0" fillId="0" borderId="0" xfId="0" applyNumberFormat="1" applyAlignment="1">
      <alignment/>
    </xf>
    <xf numFmtId="181" fontId="7" fillId="33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5" fillId="34" borderId="31" xfId="0" applyNumberFormat="1" applyFont="1" applyFill="1" applyBorder="1" applyAlignment="1">
      <alignment vertical="center"/>
    </xf>
    <xf numFmtId="0" fontId="5" fillId="34" borderId="32" xfId="0" applyNumberFormat="1" applyFont="1" applyFill="1" applyBorder="1" applyAlignment="1" applyProtection="1">
      <alignment vertical="center"/>
      <protection locked="0"/>
    </xf>
    <xf numFmtId="0" fontId="5" fillId="34" borderId="33" xfId="0" applyNumberFormat="1" applyFont="1" applyFill="1" applyBorder="1" applyAlignment="1" applyProtection="1">
      <alignment vertical="center"/>
      <protection locked="0"/>
    </xf>
    <xf numFmtId="0" fontId="5" fillId="34" borderId="34" xfId="0" applyNumberFormat="1" applyFont="1" applyFill="1" applyBorder="1" applyAlignment="1" applyProtection="1">
      <alignment vertical="center"/>
      <protection locked="0"/>
    </xf>
    <xf numFmtId="0" fontId="5" fillId="34" borderId="35" xfId="0" applyNumberFormat="1" applyFont="1" applyFill="1" applyBorder="1" applyAlignment="1">
      <alignment vertical="center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23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0" fontId="8" fillId="34" borderId="40" xfId="0" applyNumberFormat="1" applyFont="1" applyFill="1" applyBorder="1" applyAlignment="1" applyProtection="1">
      <alignment vertical="center"/>
      <protection locked="0"/>
    </xf>
    <xf numFmtId="0" fontId="8" fillId="34" borderId="37" xfId="0" applyNumberFormat="1" applyFont="1" applyFill="1" applyBorder="1" applyAlignment="1" applyProtection="1">
      <alignment vertical="center"/>
      <protection locked="0"/>
    </xf>
    <xf numFmtId="0" fontId="8" fillId="34" borderId="0" xfId="0" applyNumberFormat="1" applyFont="1" applyFill="1" applyBorder="1" applyAlignment="1" applyProtection="1">
      <alignment vertical="center"/>
      <protection locked="0"/>
    </xf>
    <xf numFmtId="0" fontId="5" fillId="34" borderId="40" xfId="0" applyNumberFormat="1" applyFont="1" applyFill="1" applyBorder="1" applyAlignment="1" applyProtection="1">
      <alignment vertical="center"/>
      <protection locked="0"/>
    </xf>
    <xf numFmtId="0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 applyProtection="1">
      <alignment vertical="center"/>
      <protection locked="0"/>
    </xf>
    <xf numFmtId="0" fontId="5" fillId="34" borderId="43" xfId="0" applyNumberFormat="1" applyFont="1" applyFill="1" applyBorder="1" applyAlignment="1" applyProtection="1">
      <alignment vertical="center"/>
      <protection locked="0"/>
    </xf>
    <xf numFmtId="0" fontId="5" fillId="34" borderId="16" xfId="0" applyNumberFormat="1" applyFont="1" applyFill="1" applyBorder="1" applyAlignment="1" applyProtection="1">
      <alignment vertical="center"/>
      <protection locked="0"/>
    </xf>
    <xf numFmtId="0" fontId="5" fillId="34" borderId="44" xfId="0" applyNumberFormat="1" applyFont="1" applyFill="1" applyBorder="1" applyAlignment="1" applyProtection="1">
      <alignment vertical="center"/>
      <protection/>
    </xf>
    <xf numFmtId="0" fontId="5" fillId="34" borderId="45" xfId="0" applyNumberFormat="1" applyFont="1" applyFill="1" applyBorder="1" applyAlignment="1" applyProtection="1">
      <alignment vertical="center"/>
      <protection/>
    </xf>
    <xf numFmtId="0" fontId="5" fillId="34" borderId="46" xfId="0" applyNumberFormat="1" applyFont="1" applyFill="1" applyBorder="1" applyAlignment="1" applyProtection="1">
      <alignment vertical="center"/>
      <protection/>
    </xf>
    <xf numFmtId="0" fontId="5" fillId="34" borderId="47" xfId="0" applyNumberFormat="1" applyFont="1" applyFill="1" applyBorder="1" applyAlignment="1" applyProtection="1">
      <alignment vertical="center"/>
      <protection/>
    </xf>
    <xf numFmtId="0" fontId="5" fillId="34" borderId="48" xfId="0" applyNumberFormat="1" applyFont="1" applyFill="1" applyBorder="1" applyAlignment="1" applyProtection="1">
      <alignment vertical="center"/>
      <protection locked="0"/>
    </xf>
    <xf numFmtId="0" fontId="5" fillId="34" borderId="49" xfId="0" applyNumberFormat="1" applyFont="1" applyFill="1" applyBorder="1" applyAlignment="1" applyProtection="1">
      <alignment vertical="center"/>
      <protection locked="0"/>
    </xf>
    <xf numFmtId="0" fontId="0" fillId="34" borderId="36" xfId="0" applyNumberFormat="1" applyFont="1" applyFill="1" applyBorder="1" applyAlignment="1" applyProtection="1">
      <alignment vertical="center"/>
      <protection locked="0"/>
    </xf>
    <xf numFmtId="0" fontId="0" fillId="34" borderId="23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 vertical="center"/>
      <protection locked="0"/>
    </xf>
    <xf numFmtId="2" fontId="5" fillId="34" borderId="32" xfId="0" applyNumberFormat="1" applyFont="1" applyFill="1" applyBorder="1" applyAlignment="1" applyProtection="1">
      <alignment vertical="center"/>
      <protection locked="0"/>
    </xf>
    <xf numFmtId="2" fontId="5" fillId="34" borderId="36" xfId="0" applyNumberFormat="1" applyFont="1" applyFill="1" applyBorder="1" applyAlignment="1" applyProtection="1">
      <alignment vertical="center"/>
      <protection locked="0"/>
    </xf>
    <xf numFmtId="2" fontId="0" fillId="34" borderId="36" xfId="0" applyNumberFormat="1" applyFont="1" applyFill="1" applyBorder="1" applyAlignment="1" applyProtection="1">
      <alignment vertical="center"/>
      <protection locked="0"/>
    </xf>
    <xf numFmtId="2" fontId="5" fillId="34" borderId="48" xfId="0" applyNumberFormat="1" applyFont="1" applyFill="1" applyBorder="1" applyAlignment="1" applyProtection="1">
      <alignment vertical="center"/>
      <protection/>
    </xf>
    <xf numFmtId="2" fontId="5" fillId="34" borderId="45" xfId="0" applyNumberFormat="1" applyFont="1" applyFill="1" applyBorder="1" applyAlignment="1" applyProtection="1">
      <alignment vertical="center"/>
      <protection/>
    </xf>
    <xf numFmtId="0" fontId="8" fillId="34" borderId="50" xfId="0" applyNumberFormat="1" applyFont="1" applyFill="1" applyBorder="1" applyAlignment="1" applyProtection="1">
      <alignment vertical="center"/>
      <protection locked="0"/>
    </xf>
    <xf numFmtId="20" fontId="5" fillId="34" borderId="32" xfId="0" applyNumberFormat="1" applyFont="1" applyFill="1" applyBorder="1" applyAlignment="1" applyProtection="1">
      <alignment vertical="center"/>
      <protection locked="0"/>
    </xf>
    <xf numFmtId="20" fontId="5" fillId="34" borderId="36" xfId="0" applyNumberFormat="1" applyFont="1" applyFill="1" applyBorder="1" applyAlignment="1" applyProtection="1">
      <alignment vertical="center"/>
      <protection locked="0"/>
    </xf>
    <xf numFmtId="20" fontId="0" fillId="34" borderId="36" xfId="0" applyNumberFormat="1" applyFont="1" applyFill="1" applyBorder="1" applyAlignment="1" applyProtection="1">
      <alignment vertical="center"/>
      <protection locked="0"/>
    </xf>
    <xf numFmtId="0" fontId="12" fillId="34" borderId="40" xfId="0" applyNumberFormat="1" applyFont="1" applyFill="1" applyBorder="1" applyAlignment="1" applyProtection="1">
      <alignment vertical="center"/>
      <protection locked="0"/>
    </xf>
    <xf numFmtId="0" fontId="46" fillId="34" borderId="36" xfId="0" applyNumberFormat="1" applyFont="1" applyFill="1" applyBorder="1" applyAlignment="1">
      <alignment horizontal="center"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47" fillId="34" borderId="0" xfId="0" applyNumberFormat="1" applyFont="1" applyFill="1" applyBorder="1" applyAlignment="1" applyProtection="1">
      <alignment vertical="center"/>
      <protection locked="0"/>
    </xf>
    <xf numFmtId="0" fontId="47" fillId="34" borderId="40" xfId="0" applyNumberFormat="1" applyFont="1" applyFill="1" applyBorder="1" applyAlignment="1" applyProtection="1">
      <alignment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46" fillId="34" borderId="0" xfId="0" applyNumberFormat="1" applyFont="1" applyFill="1" applyBorder="1" applyAlignment="1" applyProtection="1">
      <alignment vertical="center"/>
      <protection locked="0"/>
    </xf>
    <xf numFmtId="0" fontId="46" fillId="34" borderId="4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left"/>
    </xf>
    <xf numFmtId="182" fontId="4" fillId="0" borderId="0" xfId="0" applyNumberFormat="1" applyFont="1" applyAlignment="1" applyProtection="1">
      <alignment horizont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0" xfId="0" applyNumberFormat="1" applyFont="1" applyFill="1" applyBorder="1" applyAlignment="1" applyProtection="1">
      <alignment vertical="center"/>
      <protection locked="0"/>
    </xf>
    <xf numFmtId="41" fontId="46" fillId="34" borderId="40" xfId="0" applyNumberFormat="1" applyFont="1" applyFill="1" applyBorder="1" applyAlignment="1" applyProtection="1">
      <alignment vertical="center"/>
      <protection locked="0"/>
    </xf>
    <xf numFmtId="0" fontId="46" fillId="34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pane xSplit="2" ySplit="3" topLeftCell="C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8" ht="22.5" customHeight="1">
      <c r="A1" s="23"/>
      <c r="C1" s="1"/>
      <c r="D1" s="76" t="s">
        <v>27</v>
      </c>
      <c r="E1" s="79">
        <v>45047</v>
      </c>
      <c r="F1" s="78">
        <f>E1</f>
        <v>45047</v>
      </c>
      <c r="G1" s="77" t="s">
        <v>26</v>
      </c>
      <c r="H1" s="75"/>
    </row>
    <row r="2" ht="22.5" customHeight="1" thickBot="1">
      <c r="I2" s="22" t="s">
        <v>25</v>
      </c>
    </row>
    <row r="3" spans="1:11" ht="22.5" customHeight="1" thickBot="1">
      <c r="A3" s="24" t="s">
        <v>0</v>
      </c>
      <c r="B3" s="25" t="s">
        <v>1</v>
      </c>
      <c r="C3" s="26" t="s">
        <v>2</v>
      </c>
      <c r="D3" s="25" t="s">
        <v>3</v>
      </c>
      <c r="E3" s="25" t="s">
        <v>4</v>
      </c>
      <c r="F3" s="25" t="s">
        <v>5</v>
      </c>
      <c r="G3" s="27" t="s">
        <v>6</v>
      </c>
      <c r="H3" s="25" t="s">
        <v>7</v>
      </c>
      <c r="I3" s="26" t="s">
        <v>8</v>
      </c>
      <c r="J3" s="27" t="s">
        <v>9</v>
      </c>
      <c r="K3" s="28"/>
    </row>
    <row r="4" spans="1:11" ht="22.5" customHeight="1">
      <c r="A4" s="29">
        <v>21</v>
      </c>
      <c r="B4" s="80" t="str">
        <f aca="true" t="shared" si="0" ref="B4:B13">INDEX(weektbl,WEEKDAY(DATE(YEAR(date),MONTH(date)-1,MID(A4,1,2)),1))</f>
        <v>金</v>
      </c>
      <c r="C4" s="63"/>
      <c r="D4" s="63"/>
      <c r="E4" s="63"/>
      <c r="F4" s="30">
        <f>IF(OR(WEEKDAY(DATE(YEAR(date),MONTH(date)-1,MID(A4,1,2)),1)=1,WEEKDAY(DATE(YEAR(date),MONTH(date)-1,MID(A4,1,2)),1)=7)=FALSE,IF(G4="","",IF(G4-7.5&lt;0,-(G4-7.5),0)),"")</f>
      </c>
      <c r="G4" s="57">
        <f>IF(OR(D4=0,E4=0),"",INDEX(TIMETBL,VLOOKUP(D4+TIME(0,14,0),INIDX,2),VLOOKUP(E4,OUTIDX,2)))</f>
      </c>
      <c r="H4" s="57">
        <f>IF(OR(WEEKDAY(DATE(YEAR(date),MONTH(date)-1,MID(A4,1,2)),1)=1,WEEKDAY(DATE(YEAR(date),MONTH(date)-1,MID(A4,1,2)),1)=7)=FALSE,IF(G4="","",IF(G4-7.5&gt;0,G4-7.5,0)),G4)</f>
      </c>
      <c r="I4" s="31"/>
      <c r="J4" s="62"/>
      <c r="K4" s="32"/>
    </row>
    <row r="5" spans="1:11" ht="22.5" customHeight="1">
      <c r="A5" s="33">
        <v>22</v>
      </c>
      <c r="B5" s="68" t="str">
        <f t="shared" si="0"/>
        <v>土</v>
      </c>
      <c r="C5" s="34"/>
      <c r="D5" s="34"/>
      <c r="E5" s="34"/>
      <c r="F5" s="34">
        <f aca="true" t="shared" si="1" ref="F5:F13">IF(OR(WEEKDAY(DATE(YEAR(date),MONTH(date)-1,MID(A5,1,2)),1)=1,WEEKDAY(DATE(YEAR(date),MONTH(date)-1,MID(A5,1,2)),1)=7)=FALSE,IF(G5="","",IF(G5-7.5&lt;0,-(G5-7.5),0)),"")</f>
      </c>
      <c r="G5" s="58">
        <f aca="true" t="shared" si="2" ref="G5:G13">IF(OR(D5=0,E5=0),"",INDEX(TIMETBL,VLOOKUP(D5+TIME(0,14,0),INIDX,2),VLOOKUP(E5,OUTIDX,2)))</f>
      </c>
      <c r="H5" s="58">
        <f aca="true" t="shared" si="3" ref="H5:H13">IF(OR(WEEKDAY(DATE(YEAR(date),MONTH(date)-1,MID(A5,1,2)),1)=1,WEEKDAY(DATE(YEAR(date),MONTH(date)-1,MID(A5,1,2)),1)=7)=FALSE,IF(G5="","",IF(G5-7.5&gt;0,G5-7.5,0)),G5)</f>
      </c>
      <c r="I5" s="35"/>
      <c r="J5" s="40"/>
      <c r="K5" s="37"/>
    </row>
    <row r="6" spans="1:11" ht="22.5" customHeight="1">
      <c r="A6" s="38">
        <v>23</v>
      </c>
      <c r="B6" s="67" t="str">
        <f t="shared" si="0"/>
        <v>日</v>
      </c>
      <c r="C6" s="34"/>
      <c r="D6" s="34"/>
      <c r="E6" s="34"/>
      <c r="F6" s="34">
        <f t="shared" si="1"/>
      </c>
      <c r="G6" s="58">
        <f t="shared" si="2"/>
      </c>
      <c r="H6" s="58">
        <f t="shared" si="3"/>
      </c>
      <c r="I6" s="39"/>
      <c r="J6" s="40"/>
      <c r="K6" s="41"/>
    </row>
    <row r="7" spans="1:11" ht="22.5" customHeight="1">
      <c r="A7" s="33">
        <v>24</v>
      </c>
      <c r="B7" s="72" t="str">
        <f t="shared" si="0"/>
        <v>月</v>
      </c>
      <c r="C7" s="64"/>
      <c r="D7" s="64"/>
      <c r="E7" s="64"/>
      <c r="F7" s="34">
        <f t="shared" si="1"/>
      </c>
      <c r="G7" s="58">
        <f t="shared" si="2"/>
      </c>
      <c r="H7" s="58">
        <f t="shared" si="3"/>
      </c>
      <c r="I7" s="35"/>
      <c r="J7" s="42"/>
      <c r="K7" s="41"/>
    </row>
    <row r="8" spans="1:11" ht="22.5" customHeight="1">
      <c r="A8" s="38">
        <v>25</v>
      </c>
      <c r="B8" s="71" t="str">
        <f t="shared" si="0"/>
        <v>火</v>
      </c>
      <c r="C8" s="64"/>
      <c r="D8" s="64"/>
      <c r="E8" s="64"/>
      <c r="F8" s="34">
        <f t="shared" si="1"/>
      </c>
      <c r="G8" s="58">
        <f t="shared" si="2"/>
      </c>
      <c r="H8" s="58">
        <f t="shared" si="3"/>
      </c>
      <c r="I8" s="39"/>
      <c r="J8" s="43"/>
      <c r="K8" s="37"/>
    </row>
    <row r="9" spans="1:11" ht="22.5" customHeight="1">
      <c r="A9" s="33">
        <v>26</v>
      </c>
      <c r="B9" s="72" t="str">
        <f t="shared" si="0"/>
        <v>水</v>
      </c>
      <c r="C9" s="64"/>
      <c r="D9" s="64"/>
      <c r="E9" s="64"/>
      <c r="F9" s="34">
        <f t="shared" si="1"/>
      </c>
      <c r="G9" s="58">
        <f t="shared" si="2"/>
      </c>
      <c r="H9" s="58">
        <f t="shared" si="3"/>
      </c>
      <c r="I9" s="35"/>
      <c r="J9" s="36"/>
      <c r="K9" s="37"/>
    </row>
    <row r="10" spans="1:11" ht="22.5" customHeight="1">
      <c r="A10" s="38">
        <v>27</v>
      </c>
      <c r="B10" s="71" t="str">
        <f t="shared" si="0"/>
        <v>木</v>
      </c>
      <c r="C10" s="64"/>
      <c r="D10" s="64"/>
      <c r="E10" s="64"/>
      <c r="F10" s="34">
        <f t="shared" si="1"/>
      </c>
      <c r="G10" s="58">
        <f t="shared" si="2"/>
      </c>
      <c r="H10" s="58">
        <f t="shared" si="3"/>
      </c>
      <c r="I10" s="39"/>
      <c r="J10" s="43"/>
      <c r="K10" s="37"/>
    </row>
    <row r="11" spans="1:11" ht="22.5" customHeight="1">
      <c r="A11" s="33">
        <v>28</v>
      </c>
      <c r="B11" s="72" t="str">
        <f t="shared" si="0"/>
        <v>金</v>
      </c>
      <c r="C11" s="64"/>
      <c r="D11" s="64"/>
      <c r="E11" s="64"/>
      <c r="F11" s="34">
        <f t="shared" si="1"/>
      </c>
      <c r="G11" s="58">
        <f t="shared" si="2"/>
      </c>
      <c r="H11" s="58">
        <f t="shared" si="3"/>
      </c>
      <c r="I11" s="35"/>
      <c r="J11" s="36"/>
      <c r="K11" s="37"/>
    </row>
    <row r="12" spans="1:11" ht="22.5" customHeight="1">
      <c r="A12" s="38">
        <v>29</v>
      </c>
      <c r="B12" s="67" t="str">
        <f t="shared" si="0"/>
        <v>土</v>
      </c>
      <c r="C12" s="34"/>
      <c r="D12" s="34"/>
      <c r="E12" s="34"/>
      <c r="F12" s="34">
        <f t="shared" si="1"/>
      </c>
      <c r="G12" s="58">
        <f t="shared" si="2"/>
      </c>
      <c r="H12" s="58">
        <f t="shared" si="3"/>
      </c>
      <c r="I12" s="39"/>
      <c r="J12" s="82" t="s">
        <v>31</v>
      </c>
      <c r="K12" s="37"/>
    </row>
    <row r="13" spans="1:11" ht="22.5" customHeight="1">
      <c r="A13" s="38">
        <v>30</v>
      </c>
      <c r="B13" s="67" t="str">
        <f t="shared" si="0"/>
        <v>日</v>
      </c>
      <c r="C13" s="34"/>
      <c r="D13" s="34"/>
      <c r="E13" s="34"/>
      <c r="F13" s="34">
        <f t="shared" si="1"/>
      </c>
      <c r="G13" s="58">
        <f t="shared" si="2"/>
      </c>
      <c r="H13" s="58">
        <f t="shared" si="3"/>
      </c>
      <c r="I13" s="39"/>
      <c r="J13" s="66"/>
      <c r="K13" s="37"/>
    </row>
    <row r="14" spans="1:11" ht="22.5" customHeight="1">
      <c r="A14" s="33">
        <v>1</v>
      </c>
      <c r="B14" s="72" t="str">
        <f>INDEX(weektbl,WEEKDAY(DATE(YEAR(date),MONTH(date),MID(A14,1,2)),1))</f>
        <v>月</v>
      </c>
      <c r="C14" s="64"/>
      <c r="D14" s="64"/>
      <c r="E14" s="64"/>
      <c r="F14" s="34">
        <f aca="true" t="shared" si="4" ref="F14:F33">IF(OR(WEEKDAY(DATE(YEAR(date),MONTH(date),MID(A14,1,2)),1)=1,WEEKDAY(DATE(YEAR(date),MONTH(date),MID(A14,1,2)),1)=7)=FALSE,IF(G14="","",IF(G14-7.5&lt;0,-(G14-7.5),0)),"")</f>
      </c>
      <c r="G14" s="58">
        <f>IF(OR(D14=0,E14=0),"",INDEX(TIMETBL,VLOOKUP(D14+TIME(0,14,0),INIDX,2),VLOOKUP(E14,OUTIDX,2)))</f>
      </c>
      <c r="H14" s="58">
        <f aca="true" t="shared" si="5" ref="H14:H33">IF(OR(WEEKDAY(DATE(YEAR(date),MONTH(date),MID(A14,1,2)),1)=1,WEEKDAY(DATE(YEAR(date),MONTH(date),MID(A14,1,2)),1)=7)=FALSE,IF(G14="","",IF(G14-7.5&gt;0,G14-7.5,0)),G14)</f>
      </c>
      <c r="I14" s="35"/>
      <c r="J14" s="69"/>
      <c r="K14" s="37"/>
    </row>
    <row r="15" spans="1:11" ht="22.5" customHeight="1">
      <c r="A15" s="38">
        <v>2</v>
      </c>
      <c r="B15" s="71" t="str">
        <f aca="true" t="shared" si="6" ref="B15:B30">INDEX(weektbl,WEEKDAY(DATE(YEAR(date),MONTH(date),MID(A15,1,2)),1))</f>
        <v>火</v>
      </c>
      <c r="C15" s="64"/>
      <c r="D15" s="64"/>
      <c r="E15" s="64"/>
      <c r="F15" s="34">
        <f t="shared" si="4"/>
      </c>
      <c r="G15" s="58">
        <f aca="true" t="shared" si="7" ref="G15:G30">IF(OR(D15=0,E15=0),"",INDEX(TIMETBL,VLOOKUP(D15+TIME(0,14,0),INIDX,2),VLOOKUP(E15,OUTIDX,2)))</f>
      </c>
      <c r="H15" s="58">
        <f t="shared" si="5"/>
      </c>
      <c r="I15" s="39"/>
      <c r="J15" s="70"/>
      <c r="K15" s="37"/>
    </row>
    <row r="16" spans="1:11" ht="22.5" customHeight="1">
      <c r="A16" s="33">
        <v>3</v>
      </c>
      <c r="B16" s="68" t="str">
        <f t="shared" si="6"/>
        <v>水</v>
      </c>
      <c r="C16" s="64"/>
      <c r="D16" s="64"/>
      <c r="E16" s="64"/>
      <c r="F16" s="34">
        <f t="shared" si="4"/>
      </c>
      <c r="G16" s="58">
        <f t="shared" si="7"/>
      </c>
      <c r="H16" s="58">
        <f t="shared" si="5"/>
      </c>
      <c r="I16" s="35"/>
      <c r="J16" s="81" t="s">
        <v>28</v>
      </c>
      <c r="K16" s="37"/>
    </row>
    <row r="17" spans="1:11" ht="22.5" customHeight="1">
      <c r="A17" s="38">
        <v>4</v>
      </c>
      <c r="B17" s="67" t="str">
        <f t="shared" si="6"/>
        <v>木</v>
      </c>
      <c r="C17" s="64"/>
      <c r="D17" s="64"/>
      <c r="E17" s="64"/>
      <c r="F17" s="34">
        <f t="shared" si="4"/>
      </c>
      <c r="G17" s="58">
        <f t="shared" si="7"/>
      </c>
      <c r="H17" s="58">
        <f t="shared" si="5"/>
      </c>
      <c r="I17" s="39"/>
      <c r="J17" s="82" t="s">
        <v>29</v>
      </c>
      <c r="K17" s="37"/>
    </row>
    <row r="18" spans="1:11" ht="22.5" customHeight="1">
      <c r="A18" s="33">
        <v>5</v>
      </c>
      <c r="B18" s="68" t="str">
        <f t="shared" si="6"/>
        <v>金</v>
      </c>
      <c r="C18" s="64"/>
      <c r="D18" s="64"/>
      <c r="E18" s="64"/>
      <c r="F18" s="34">
        <f t="shared" si="4"/>
      </c>
      <c r="G18" s="58">
        <f t="shared" si="7"/>
      </c>
      <c r="H18" s="58">
        <f t="shared" si="5"/>
      </c>
      <c r="I18" s="35"/>
      <c r="J18" s="81" t="s">
        <v>30</v>
      </c>
      <c r="K18" s="37"/>
    </row>
    <row r="19" spans="1:11" ht="22.5" customHeight="1">
      <c r="A19" s="38">
        <v>6</v>
      </c>
      <c r="B19" s="67" t="str">
        <f t="shared" si="6"/>
        <v>土</v>
      </c>
      <c r="C19" s="34"/>
      <c r="D19" s="34"/>
      <c r="E19" s="34"/>
      <c r="F19" s="34">
        <f t="shared" si="4"/>
      </c>
      <c r="G19" s="58">
        <f t="shared" si="7"/>
      </c>
      <c r="H19" s="58">
        <f t="shared" si="5"/>
      </c>
      <c r="I19" s="39"/>
      <c r="J19" s="83"/>
      <c r="K19" s="37"/>
    </row>
    <row r="20" spans="1:11" ht="22.5" customHeight="1">
      <c r="A20" s="33">
        <v>7</v>
      </c>
      <c r="B20" s="68" t="str">
        <f t="shared" si="6"/>
        <v>日</v>
      </c>
      <c r="C20" s="34"/>
      <c r="D20" s="34"/>
      <c r="E20" s="34"/>
      <c r="F20" s="34">
        <f t="shared" si="4"/>
      </c>
      <c r="G20" s="58">
        <f t="shared" si="7"/>
      </c>
      <c r="H20" s="58">
        <f t="shared" si="5"/>
      </c>
      <c r="I20" s="35"/>
      <c r="J20" s="36"/>
      <c r="K20" s="37"/>
    </row>
    <row r="21" spans="1:11" ht="22.5" customHeight="1">
      <c r="A21" s="38">
        <v>8</v>
      </c>
      <c r="B21" s="71" t="str">
        <f t="shared" si="6"/>
        <v>月</v>
      </c>
      <c r="C21" s="34"/>
      <c r="D21" s="34"/>
      <c r="E21" s="34"/>
      <c r="F21" s="34">
        <f t="shared" si="4"/>
      </c>
      <c r="G21" s="58">
        <f t="shared" si="7"/>
      </c>
      <c r="H21" s="58">
        <f t="shared" si="5"/>
      </c>
      <c r="I21" s="39"/>
      <c r="J21" s="40"/>
      <c r="K21" s="37"/>
    </row>
    <row r="22" spans="1:11" ht="22.5" customHeight="1">
      <c r="A22" s="33">
        <v>9</v>
      </c>
      <c r="B22" s="72" t="str">
        <f t="shared" si="6"/>
        <v>火</v>
      </c>
      <c r="C22" s="64"/>
      <c r="D22" s="64"/>
      <c r="E22" s="64"/>
      <c r="F22" s="34">
        <f t="shared" si="4"/>
      </c>
      <c r="G22" s="58">
        <f t="shared" si="7"/>
      </c>
      <c r="H22" s="58">
        <f t="shared" si="5"/>
      </c>
      <c r="I22" s="35"/>
      <c r="J22" s="42"/>
      <c r="K22" s="37"/>
    </row>
    <row r="23" spans="1:11" ht="22.5" customHeight="1">
      <c r="A23" s="38">
        <v>10</v>
      </c>
      <c r="B23" s="71" t="str">
        <f t="shared" si="6"/>
        <v>水</v>
      </c>
      <c r="C23" s="64"/>
      <c r="D23" s="64"/>
      <c r="E23" s="64"/>
      <c r="F23" s="34">
        <f t="shared" si="4"/>
      </c>
      <c r="G23" s="58">
        <f t="shared" si="7"/>
      </c>
      <c r="H23" s="58">
        <f t="shared" si="5"/>
      </c>
      <c r="I23" s="39"/>
      <c r="J23" s="40"/>
      <c r="K23" s="37"/>
    </row>
    <row r="24" spans="1:11" ht="22.5" customHeight="1">
      <c r="A24" s="33">
        <v>11</v>
      </c>
      <c r="B24" s="72" t="str">
        <f t="shared" si="6"/>
        <v>木</v>
      </c>
      <c r="C24" s="64"/>
      <c r="D24" s="64"/>
      <c r="E24" s="64"/>
      <c r="F24" s="34">
        <f t="shared" si="4"/>
      </c>
      <c r="G24" s="58">
        <f t="shared" si="7"/>
      </c>
      <c r="H24" s="58">
        <f t="shared" si="5"/>
      </c>
      <c r="I24" s="35"/>
      <c r="J24" s="40"/>
      <c r="K24" s="37"/>
    </row>
    <row r="25" spans="1:11" ht="22.5" customHeight="1">
      <c r="A25" s="38">
        <v>12</v>
      </c>
      <c r="B25" s="71" t="str">
        <f t="shared" si="6"/>
        <v>金</v>
      </c>
      <c r="C25" s="64"/>
      <c r="D25" s="64"/>
      <c r="E25" s="64"/>
      <c r="F25" s="34">
        <f t="shared" si="4"/>
      </c>
      <c r="G25" s="58">
        <f t="shared" si="7"/>
      </c>
      <c r="H25" s="58">
        <f t="shared" si="5"/>
      </c>
      <c r="I25" s="39"/>
      <c r="K25" s="37"/>
    </row>
    <row r="26" spans="1:11" ht="22.5" customHeight="1">
      <c r="A26" s="33">
        <v>13</v>
      </c>
      <c r="B26" s="68" t="str">
        <f t="shared" si="6"/>
        <v>土</v>
      </c>
      <c r="C26" s="34"/>
      <c r="D26" s="34"/>
      <c r="E26" s="34"/>
      <c r="F26" s="34">
        <f t="shared" si="4"/>
      </c>
      <c r="G26" s="58">
        <f t="shared" si="7"/>
      </c>
      <c r="H26" s="58">
        <f t="shared" si="5"/>
      </c>
      <c r="I26" s="35"/>
      <c r="J26" s="40"/>
      <c r="K26" s="37"/>
    </row>
    <row r="27" spans="1:11" ht="22.5" customHeight="1">
      <c r="A27" s="38">
        <v>14</v>
      </c>
      <c r="B27" s="67" t="str">
        <f t="shared" si="6"/>
        <v>日</v>
      </c>
      <c r="C27" s="34"/>
      <c r="D27" s="34"/>
      <c r="E27" s="34"/>
      <c r="F27" s="34">
        <f t="shared" si="4"/>
      </c>
      <c r="G27" s="58">
        <f t="shared" si="7"/>
      </c>
      <c r="H27" s="58">
        <f t="shared" si="5"/>
      </c>
      <c r="I27" s="39"/>
      <c r="J27" s="74"/>
      <c r="K27" s="37"/>
    </row>
    <row r="28" spans="1:11" ht="22.5" customHeight="1">
      <c r="A28" s="33">
        <v>15</v>
      </c>
      <c r="B28" s="72" t="str">
        <f t="shared" si="6"/>
        <v>月</v>
      </c>
      <c r="C28" s="64"/>
      <c r="D28" s="64"/>
      <c r="E28" s="64"/>
      <c r="F28" s="34">
        <f t="shared" si="4"/>
      </c>
      <c r="G28" s="58">
        <f t="shared" si="7"/>
      </c>
      <c r="H28" s="58">
        <f t="shared" si="5"/>
      </c>
      <c r="I28" s="35"/>
      <c r="J28" s="73"/>
      <c r="K28" s="37"/>
    </row>
    <row r="29" spans="1:11" ht="22.5" customHeight="1">
      <c r="A29" s="38">
        <v>16</v>
      </c>
      <c r="B29" s="71" t="str">
        <f t="shared" si="6"/>
        <v>火</v>
      </c>
      <c r="C29" s="64"/>
      <c r="D29" s="64"/>
      <c r="E29" s="64"/>
      <c r="F29" s="34">
        <f t="shared" si="4"/>
      </c>
      <c r="G29" s="58">
        <f t="shared" si="7"/>
      </c>
      <c r="H29" s="58">
        <f t="shared" si="5"/>
      </c>
      <c r="I29" s="39"/>
      <c r="J29" s="43"/>
      <c r="K29" s="37"/>
    </row>
    <row r="30" spans="1:11" ht="22.5" customHeight="1">
      <c r="A30" s="33">
        <v>17</v>
      </c>
      <c r="B30" s="72" t="str">
        <f t="shared" si="6"/>
        <v>水</v>
      </c>
      <c r="C30" s="65"/>
      <c r="D30" s="65"/>
      <c r="E30" s="65"/>
      <c r="F30" s="54">
        <f t="shared" si="4"/>
      </c>
      <c r="G30" s="59">
        <f t="shared" si="7"/>
      </c>
      <c r="H30" s="59">
        <f t="shared" si="5"/>
      </c>
      <c r="I30" s="55"/>
      <c r="J30" s="56"/>
      <c r="K30" s="37"/>
    </row>
    <row r="31" spans="1:11" ht="22.5" customHeight="1">
      <c r="A31" s="38">
        <v>18</v>
      </c>
      <c r="B31" s="71" t="str">
        <f>INDEX(weektbl,WEEKDAY(DATE(YEAR(date),MONTH(date),MID(A31,1,2)),1))</f>
        <v>木</v>
      </c>
      <c r="C31" s="64"/>
      <c r="D31" s="64"/>
      <c r="E31" s="64"/>
      <c r="F31" s="34">
        <f t="shared" si="4"/>
      </c>
      <c r="G31" s="58">
        <f>IF(OR(D31=0,E31=0),"",INDEX(TIMETBL,VLOOKUP(D31+TIME(0,14,0),INIDX,2),VLOOKUP(E31,OUTIDX,2)))</f>
      </c>
      <c r="H31" s="58">
        <f t="shared" si="5"/>
      </c>
      <c r="I31" s="39"/>
      <c r="J31" s="43"/>
      <c r="K31" s="37"/>
    </row>
    <row r="32" spans="1:11" ht="22.5" customHeight="1">
      <c r="A32" s="33">
        <v>19</v>
      </c>
      <c r="B32" s="72" t="str">
        <f>INDEX(weektbl,WEEKDAY(DATE(YEAR(date),MONTH(date),MID(A32,1,2)),1))</f>
        <v>金</v>
      </c>
      <c r="C32" s="64"/>
      <c r="D32" s="64"/>
      <c r="E32" s="64"/>
      <c r="F32" s="34">
        <f t="shared" si="4"/>
      </c>
      <c r="G32" s="58">
        <f>IF(OR(D32=0,E32=0),"",INDEX(TIMETBL,VLOOKUP(D32+TIME(0,14,0),INIDX,2),VLOOKUP(E32,OUTIDX,2)))</f>
      </c>
      <c r="H32" s="58">
        <f t="shared" si="5"/>
      </c>
      <c r="I32" s="35"/>
      <c r="J32" s="36"/>
      <c r="K32" s="37"/>
    </row>
    <row r="33" spans="1:11" ht="22.5" customHeight="1" thickBot="1">
      <c r="A33" s="44">
        <v>20</v>
      </c>
      <c r="B33" s="84" t="str">
        <f>INDEX(weektbl,WEEKDAY(DATE(YEAR(date),MONTH(date),MID(A33,1,2)),1))</f>
        <v>土</v>
      </c>
      <c r="C33" s="45"/>
      <c r="D33" s="34"/>
      <c r="E33" s="34"/>
      <c r="F33" s="34">
        <f t="shared" si="4"/>
      </c>
      <c r="G33" s="58">
        <f>IF(OR(D33=0,E33=0),"",INDEX(TIMETBL,VLOOKUP(D33+TIME(0,14,0),INIDX,2),VLOOKUP(E33,OUTIDX,2)))</f>
      </c>
      <c r="H33" s="58">
        <f t="shared" si="5"/>
      </c>
      <c r="I33" s="45"/>
      <c r="J33" s="46" t="s">
        <v>10</v>
      </c>
      <c r="K33" s="47"/>
    </row>
    <row r="34" spans="1:11" ht="22.5" customHeight="1" thickBot="1">
      <c r="A34" s="48" t="s">
        <v>11</v>
      </c>
      <c r="B34" s="49"/>
      <c r="C34" s="50">
        <f>COUNTIF(G4:G33,"&gt;0")</f>
        <v>0</v>
      </c>
      <c r="D34" s="51" t="s">
        <v>12</v>
      </c>
      <c r="E34" s="51"/>
      <c r="F34" s="49">
        <f>SUM(F4:F33)</f>
        <v>0</v>
      </c>
      <c r="G34" s="60">
        <f>SUM(G4:G33)</f>
        <v>0</v>
      </c>
      <c r="H34" s="61">
        <f>SUM(H4:H33)</f>
        <v>0</v>
      </c>
      <c r="I34" s="50"/>
      <c r="J34" s="52" t="s">
        <v>24</v>
      </c>
      <c r="K34" s="53"/>
    </row>
    <row r="39" ht="14.25" customHeight="1"/>
    <row r="43" ht="14.25" customHeight="1"/>
  </sheetData>
  <sheetProtection/>
  <printOptions horizontalCentered="1"/>
  <pageMargins left="0.25" right="0.25" top="0.75" bottom="0.75" header="0.3" footer="0.3"/>
  <pageSetup horizontalDpi="300" verticalDpi="300" orientation="portrait" paperSize="9" scale="95" r:id="rId3"/>
  <legacyDrawing r:id="rId2"/>
  <oleObjects>
    <oleObject progId="Word.Picture.6" shapeId="47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1">
      <selection activeCell="G22" sqref="G22"/>
    </sheetView>
  </sheetViews>
  <sheetFormatPr defaultColWidth="8.796875" defaultRowHeight="14.25"/>
  <sheetData>
    <row r="1" spans="1:70" ht="12.75">
      <c r="A1" s="12" t="s">
        <v>13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1">
        <v>0.052083333333333336</v>
      </c>
      <c r="AR1" s="21">
        <v>0.0625</v>
      </c>
      <c r="AS1" s="21">
        <v>0.07291666666666667</v>
      </c>
      <c r="AT1" s="21">
        <v>0.08333333333333333</v>
      </c>
      <c r="AU1" s="21">
        <v>0.09375</v>
      </c>
      <c r="AV1" s="21">
        <v>0.10416666666666667</v>
      </c>
      <c r="AW1" s="21">
        <v>0.11458333333333333</v>
      </c>
      <c r="AX1" s="21">
        <v>0.125</v>
      </c>
      <c r="AY1" s="21">
        <v>0.13541666666666666</v>
      </c>
      <c r="AZ1" s="21">
        <v>0.14583333333333334</v>
      </c>
      <c r="BA1" s="21">
        <v>0.15625</v>
      </c>
      <c r="BB1" s="21">
        <v>0.16666666666666666</v>
      </c>
      <c r="BC1" s="21">
        <v>0.17708333333333334</v>
      </c>
      <c r="BD1" s="21">
        <v>0.1875</v>
      </c>
      <c r="BE1" s="21">
        <v>0.19791666666666666</v>
      </c>
      <c r="BF1" s="21">
        <v>0.20833333333333334</v>
      </c>
      <c r="BG1" s="21">
        <v>0.21875</v>
      </c>
      <c r="BH1" s="21">
        <v>0.22916666666666666</v>
      </c>
      <c r="BI1" s="21">
        <v>0.23958333333333334</v>
      </c>
      <c r="BJ1" s="21">
        <v>0.25</v>
      </c>
      <c r="BK1" s="21">
        <v>0.2604166666666667</v>
      </c>
      <c r="BL1" s="21">
        <v>0.2708333333333333</v>
      </c>
      <c r="BM1" s="21">
        <v>0.28125</v>
      </c>
      <c r="BN1" s="21">
        <v>0.2916666666666667</v>
      </c>
      <c r="BO1" s="21">
        <v>0.3020833333333333</v>
      </c>
      <c r="BP1" s="21">
        <v>0.3125</v>
      </c>
      <c r="BQ1" s="21">
        <v>0.3229166666666667</v>
      </c>
      <c r="BR1" s="21">
        <v>0.3333333333333333</v>
      </c>
    </row>
    <row r="2" spans="1:70" ht="12.7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14</v>
      </c>
      <c r="B22" s="6"/>
      <c r="D22" s="5" t="s">
        <v>15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16</v>
      </c>
    </row>
    <row r="63" ht="12.75">
      <c r="A63" s="3" t="s">
        <v>17</v>
      </c>
    </row>
    <row r="64" ht="12.75">
      <c r="A64" s="3" t="s">
        <v>18</v>
      </c>
    </row>
    <row r="65" ht="12.75">
      <c r="A65" s="3" t="s">
        <v>19</v>
      </c>
    </row>
    <row r="66" ht="12.75">
      <c r="A66" s="3" t="s">
        <v>20</v>
      </c>
    </row>
    <row r="67" ht="12.75">
      <c r="A67" s="3" t="s">
        <v>21</v>
      </c>
    </row>
    <row r="68" ht="12.75">
      <c r="A68" s="3" t="s">
        <v>22</v>
      </c>
    </row>
    <row r="69" ht="12.75">
      <c r="A69" s="4" t="s">
        <v>23</v>
      </c>
    </row>
  </sheetData>
  <sheetProtection sheet="1" objects="1" scenarios="1"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2020-02-12T03:40:30Z</cp:lastPrinted>
  <dcterms:created xsi:type="dcterms:W3CDTF">1998-04-17T01:29:38Z</dcterms:created>
  <dcterms:modified xsi:type="dcterms:W3CDTF">2023-01-05T08:34:59Z</dcterms:modified>
  <cp:category/>
  <cp:version/>
  <cp:contentType/>
  <cp:contentStatus/>
</cp:coreProperties>
</file>